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<sst xmlns="http://schemas.openxmlformats.org/spreadsheetml/2006/main" count="65" uniqueCount="63">
  <si>
    <t>PUNCTAJE FURNIZORI RECUPERARE MEDICALA - CONTRACTARE 2017</t>
  </si>
  <si>
    <t>NOTA FUNDAMENTARE</t>
  </si>
  <si>
    <t>Total resurse tehnice</t>
  </si>
  <si>
    <t>Total puncte resurse tehnice</t>
  </si>
  <si>
    <t>NR. PUNCTE RESURSE  UMANE</t>
  </si>
  <si>
    <t>Total puncte resurse umane</t>
  </si>
  <si>
    <t>Nr Crt</t>
  </si>
  <si>
    <t>Contr</t>
  </si>
  <si>
    <t>Furnizor</t>
  </si>
  <si>
    <t>Reprezentant</t>
  </si>
  <si>
    <t>Nr. Puncte aparatura   A.1</t>
  </si>
  <si>
    <t>Nr. Pct sala kinetoterapie  A.2</t>
  </si>
  <si>
    <t>Nr. Puncte bazin hidrochinetoterapie   A.3</t>
  </si>
  <si>
    <t>a.)</t>
  </si>
  <si>
    <t>b.)</t>
  </si>
  <si>
    <t>b/a</t>
  </si>
  <si>
    <t>Nr. Medici</t>
  </si>
  <si>
    <t>Nr puncte medici</t>
  </si>
  <si>
    <t>Nr. Pers</t>
  </si>
  <si>
    <t>Nr. Pct. Fiziokinetoterapeut/Kinetoterapeuti</t>
  </si>
  <si>
    <t>Nr. Puncte asistenti balneofizioterapie</t>
  </si>
  <si>
    <t>Nr. Puncte Maseur</t>
  </si>
  <si>
    <t>Nr.ore baza trat</t>
  </si>
  <si>
    <t>Nr. Pct program activitate baza</t>
  </si>
  <si>
    <t>H01R</t>
  </si>
  <si>
    <t>SPITALUL JUDETEAN ARGES</t>
  </si>
  <si>
    <t>Gheorghe Aurelian</t>
  </si>
  <si>
    <t>H03R</t>
  </si>
  <si>
    <t>SPITALUL DE PEDIATRIE PITESTI</t>
  </si>
  <si>
    <t>Gheorghe Florina</t>
  </si>
  <si>
    <t>H04R</t>
  </si>
  <si>
    <t>SPITALUL MUNICIPAL CURTEA DE ARGES</t>
  </si>
  <si>
    <t>Danet Ionela</t>
  </si>
  <si>
    <t>H06R</t>
  </si>
  <si>
    <t>SPITALUL MUNICIPAL CAMPULUNG</t>
  </si>
  <si>
    <t>Stanescu Ion-Grigore</t>
  </si>
  <si>
    <t>H10R</t>
  </si>
  <si>
    <t>SPITALUL DE RECUPERARE PENTRU DEFICIENTI MOTORI BRADET</t>
  </si>
  <si>
    <t>Voicu Constantin</t>
  </si>
  <si>
    <t>A120R</t>
  </si>
  <si>
    <t>C.M.I. MEDICINA FIZICA SI RECUPERARE MEDICALA ALDEA OTILIA GABRIELA</t>
  </si>
  <si>
    <t>Aldea Otilia-Gabriela</t>
  </si>
  <si>
    <t>R02</t>
  </si>
  <si>
    <t>C.M.I. MEDICINA FIZICA RECUPERARE MEDICALA OLTEANU EUGENIA</t>
  </si>
  <si>
    <t>Olteanu Eugenia</t>
  </si>
  <si>
    <t>R10</t>
  </si>
  <si>
    <t>S.C."CENTRUL MEDICAL SF. NICOLAE" SRL</t>
  </si>
  <si>
    <t>Osman Fidan</t>
  </si>
  <si>
    <t>R09</t>
  </si>
  <si>
    <t>S.C.CENTRUL DE RECUPERARE SPA SRL</t>
  </si>
  <si>
    <t>Dumbrava Carmen</t>
  </si>
  <si>
    <t>R12</t>
  </si>
  <si>
    <t>SC CENTR. MEDICAL VICTORIA SANATATII S.R.L.</t>
  </si>
  <si>
    <t>Vladau Maria</t>
  </si>
  <si>
    <t>R13</t>
  </si>
  <si>
    <t>SC MUNTENIA MEDICAL COMPETENCES SA</t>
  </si>
  <si>
    <t>Bajan Flavius</t>
  </si>
  <si>
    <t>R14</t>
  </si>
  <si>
    <t>SC COLINA PRIMAVERII SRL</t>
  </si>
  <si>
    <t>Popa Catalin</t>
  </si>
  <si>
    <t>TOTAL</t>
  </si>
  <si>
    <t>val pct resurse tehnice</t>
  </si>
  <si>
    <t>val pct resurse umane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</si>
</sst>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"/>
  </numFmts>
  <fonts count="13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5" borderId="21" xfId="0" applyFont="1" applyFill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5" borderId="23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4" fontId="6" fillId="4" borderId="24" xfId="0" applyNumberFormat="1" applyFont="1" applyFill="1" applyBorder="1" applyAlignment="1">
      <alignment horizontal="center"/>
    </xf>
    <xf numFmtId="4" fontId="6" fillId="2" borderId="23" xfId="0" applyNumberFormat="1" applyFont="1" applyFill="1" applyBorder="1" applyAlignment="1">
      <alignment horizontal="center"/>
    </xf>
    <xf numFmtId="4" fontId="6" fillId="3" borderId="23" xfId="0" applyNumberFormat="1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 horizontal="center"/>
    </xf>
    <xf numFmtId="1" fontId="6" fillId="5" borderId="23" xfId="0" applyNumberFormat="1" applyFont="1" applyFill="1" applyBorder="1" applyAlignment="1">
      <alignment horizontal="center"/>
    </xf>
    <xf numFmtId="4" fontId="6" fillId="3" borderId="25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5" borderId="26" xfId="19" applyFont="1" applyFill="1" applyBorder="1" applyAlignment="1">
      <alignment horizontal="left" vertical="center" wrapText="1"/>
      <protection/>
    </xf>
    <xf numFmtId="0" fontId="6" fillId="0" borderId="12" xfId="19" applyFont="1" applyFill="1" applyBorder="1" applyAlignment="1">
      <alignment horizontal="left" vertical="center" wrapText="1"/>
      <protection/>
    </xf>
    <xf numFmtId="0" fontId="6" fillId="5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4" fontId="6" fillId="4" borderId="23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3" fontId="6" fillId="5" borderId="24" xfId="0" applyNumberFormat="1" applyFont="1" applyFill="1" applyBorder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5" borderId="12" xfId="0" applyFont="1" applyFill="1" applyBorder="1" applyAlignment="1">
      <alignment horizontal="center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12" xfId="0" applyFont="1" applyFill="1" applyBorder="1" applyAlignment="1">
      <alignment horizontal="center"/>
    </xf>
    <xf numFmtId="0" fontId="6" fillId="5" borderId="26" xfId="0" applyFont="1" applyFill="1" applyBorder="1" applyAlignment="1">
      <alignment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12" xfId="19" applyFont="1" applyFill="1" applyBorder="1" applyAlignment="1">
      <alignment horizontal="left" vertical="center" wrapText="1"/>
      <protection/>
    </xf>
    <xf numFmtId="164" fontId="6" fillId="4" borderId="23" xfId="0" applyNumberFormat="1" applyFont="1" applyFill="1" applyBorder="1" applyAlignment="1">
      <alignment horizontal="center"/>
    </xf>
    <xf numFmtId="4" fontId="7" fillId="5" borderId="0" xfId="0" applyNumberFormat="1" applyFont="1" applyFill="1" applyAlignment="1">
      <alignment/>
    </xf>
    <xf numFmtId="0" fontId="7" fillId="5" borderId="0" xfId="0" applyFont="1" applyFill="1" applyAlignment="1">
      <alignment/>
    </xf>
    <xf numFmtId="0" fontId="6" fillId="5" borderId="28" xfId="0" applyFont="1" applyFill="1" applyBorder="1" applyAlignment="1">
      <alignment horizontal="center" vertical="center"/>
    </xf>
    <xf numFmtId="0" fontId="6" fillId="5" borderId="29" xfId="19" applyFont="1" applyFill="1" applyBorder="1" applyAlignment="1">
      <alignment horizontal="left" vertical="center" wrapText="1"/>
      <protection/>
    </xf>
    <xf numFmtId="0" fontId="6" fillId="5" borderId="30" xfId="19" applyFont="1" applyFill="1" applyBorder="1" applyAlignment="1">
      <alignment horizontal="left" vertical="center" wrapText="1"/>
      <protection/>
    </xf>
    <xf numFmtId="0" fontId="6" fillId="5" borderId="30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3" fontId="6" fillId="5" borderId="30" xfId="0" applyNumberFormat="1" applyFont="1" applyFill="1" applyBorder="1" applyAlignment="1">
      <alignment horizontal="center"/>
    </xf>
    <xf numFmtId="0" fontId="10" fillId="5" borderId="30" xfId="0" applyFont="1" applyFill="1" applyBorder="1" applyAlignment="1">
      <alignment horizontal="center"/>
    </xf>
    <xf numFmtId="4" fontId="9" fillId="5" borderId="0" xfId="0" applyNumberFormat="1" applyFont="1" applyFill="1" applyAlignment="1">
      <alignment/>
    </xf>
    <xf numFmtId="0" fontId="9" fillId="5" borderId="0" xfId="0" applyFont="1" applyFill="1" applyAlignment="1">
      <alignment/>
    </xf>
    <xf numFmtId="0" fontId="9" fillId="6" borderId="0" xfId="0" applyFont="1" applyFill="1" applyAlignment="1">
      <alignment/>
    </xf>
    <xf numFmtId="0" fontId="6" fillId="0" borderId="31" xfId="0" applyFont="1" applyBorder="1" applyAlignment="1">
      <alignment horizontal="center" vertical="center"/>
    </xf>
    <xf numFmtId="4" fontId="6" fillId="4" borderId="30" xfId="0" applyNumberFormat="1" applyFont="1" applyFill="1" applyBorder="1" applyAlignment="1">
      <alignment horizontal="center"/>
    </xf>
    <xf numFmtId="4" fontId="6" fillId="2" borderId="30" xfId="0" applyNumberFormat="1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4" fontId="6" fillId="4" borderId="12" xfId="0" applyNumberFormat="1" applyFont="1" applyFill="1" applyBorder="1" applyAlignment="1">
      <alignment horizontal="center"/>
    </xf>
    <xf numFmtId="4" fontId="6" fillId="2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11" fillId="7" borderId="12" xfId="0" applyFont="1" applyFill="1" applyBorder="1" applyAlignment="1">
      <alignment vertical="center"/>
    </xf>
    <xf numFmtId="0" fontId="11" fillId="7" borderId="27" xfId="0" applyFont="1" applyFill="1" applyBorder="1" applyAlignment="1">
      <alignment/>
    </xf>
    <xf numFmtId="0" fontId="12" fillId="7" borderId="32" xfId="19" applyFont="1" applyFill="1" applyBorder="1" applyAlignment="1">
      <alignment horizontal="left" vertical="center" wrapText="1"/>
      <protection/>
    </xf>
    <xf numFmtId="0" fontId="11" fillId="7" borderId="33" xfId="0" applyFont="1" applyFill="1" applyBorder="1" applyAlignment="1">
      <alignment/>
    </xf>
    <xf numFmtId="4" fontId="11" fillId="7" borderId="33" xfId="0" applyNumberFormat="1" applyFont="1" applyFill="1" applyBorder="1" applyAlignment="1">
      <alignment/>
    </xf>
    <xf numFmtId="4" fontId="12" fillId="7" borderId="33" xfId="0" applyNumberFormat="1" applyFont="1" applyFill="1" applyBorder="1" applyAlignment="1">
      <alignment horizontal="center"/>
    </xf>
    <xf numFmtId="4" fontId="12" fillId="7" borderId="34" xfId="0" applyNumberFormat="1" applyFont="1" applyFill="1" applyBorder="1" applyAlignment="1">
      <alignment horizontal="center"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" fontId="10" fillId="3" borderId="0" xfId="0" applyNumberFormat="1" applyFont="1" applyFill="1" applyBorder="1" applyAlignment="1">
      <alignment horizontal="center"/>
    </xf>
    <xf numFmtId="4" fontId="10" fillId="3" borderId="14" xfId="0" applyNumberFormat="1" applyFont="1" applyFill="1" applyBorder="1" applyAlignment="1">
      <alignment horizontal="center"/>
    </xf>
    <xf numFmtId="0" fontId="0" fillId="5" borderId="0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CUPERAR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I3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.57421875" style="0" customWidth="1"/>
    <col min="2" max="2" width="6.57421875" style="0" customWidth="1"/>
    <col min="3" max="3" width="26.421875" style="0" customWidth="1"/>
    <col min="4" max="4" width="20.57421875" style="0" customWidth="1"/>
    <col min="5" max="10" width="9.28125" style="0" bestFit="1" customWidth="1"/>
    <col min="11" max="11" width="9.57421875" style="0" customWidth="1"/>
    <col min="12" max="12" width="10.28125" style="0" customWidth="1"/>
    <col min="13" max="21" width="9.28125" style="0" bestFit="1" customWidth="1"/>
    <col min="22" max="22" width="9.8515625" style="0" customWidth="1"/>
    <col min="23" max="23" width="10.421875" style="0" customWidth="1"/>
    <col min="24" max="25" width="9.140625" style="2" customWidth="1"/>
    <col min="26" max="26" width="10.8515625" style="2" customWidth="1"/>
    <col min="27" max="32" width="9.140625" style="2" customWidth="1"/>
  </cols>
  <sheetData>
    <row r="3" spans="1:23" ht="13.5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8.75" customHeight="1" thickBot="1">
      <c r="A5" s="4"/>
      <c r="B5" s="4"/>
      <c r="C5" s="5"/>
      <c r="D5" s="5"/>
      <c r="E5" s="6"/>
      <c r="F5" s="6"/>
      <c r="G5" s="6"/>
      <c r="H5" s="7" t="s">
        <v>1</v>
      </c>
      <c r="I5" s="8"/>
      <c r="J5" s="9"/>
      <c r="K5" s="10" t="s">
        <v>2</v>
      </c>
      <c r="L5" s="11" t="s">
        <v>3</v>
      </c>
      <c r="M5" s="12" t="s">
        <v>4</v>
      </c>
      <c r="N5" s="13"/>
      <c r="O5" s="13"/>
      <c r="P5" s="13"/>
      <c r="Q5" s="13"/>
      <c r="R5" s="13"/>
      <c r="S5" s="13"/>
      <c r="T5" s="13"/>
      <c r="U5" s="13"/>
      <c r="V5" s="14"/>
      <c r="W5" s="15" t="s">
        <v>5</v>
      </c>
    </row>
    <row r="6" spans="1:23" ht="57" thickBot="1">
      <c r="A6" s="16" t="s">
        <v>6</v>
      </c>
      <c r="B6" s="17" t="s">
        <v>7</v>
      </c>
      <c r="C6" s="18" t="s">
        <v>8</v>
      </c>
      <c r="D6" s="19" t="s">
        <v>9</v>
      </c>
      <c r="E6" s="20" t="s">
        <v>10</v>
      </c>
      <c r="F6" s="21" t="s">
        <v>11</v>
      </c>
      <c r="G6" s="22" t="s">
        <v>12</v>
      </c>
      <c r="H6" s="23" t="s">
        <v>13</v>
      </c>
      <c r="I6" s="24" t="s">
        <v>14</v>
      </c>
      <c r="J6" s="24" t="s">
        <v>15</v>
      </c>
      <c r="K6" s="25"/>
      <c r="L6" s="26"/>
      <c r="M6" s="27" t="s">
        <v>16</v>
      </c>
      <c r="N6" s="28" t="s">
        <v>17</v>
      </c>
      <c r="O6" s="29" t="s">
        <v>18</v>
      </c>
      <c r="P6" s="30" t="s">
        <v>19</v>
      </c>
      <c r="Q6" s="29" t="s">
        <v>18</v>
      </c>
      <c r="R6" s="30" t="s">
        <v>20</v>
      </c>
      <c r="S6" s="29" t="s">
        <v>18</v>
      </c>
      <c r="T6" s="30" t="s">
        <v>21</v>
      </c>
      <c r="U6" s="31" t="s">
        <v>22</v>
      </c>
      <c r="V6" s="32" t="s">
        <v>23</v>
      </c>
      <c r="W6" s="33"/>
    </row>
    <row r="7" spans="1:32" s="48" customFormat="1" ht="33.75" customHeight="1" thickBot="1">
      <c r="A7" s="34">
        <v>1</v>
      </c>
      <c r="B7" s="35" t="s">
        <v>24</v>
      </c>
      <c r="C7" s="36" t="s">
        <v>25</v>
      </c>
      <c r="D7" s="37" t="s">
        <v>26</v>
      </c>
      <c r="E7" s="38">
        <v>16</v>
      </c>
      <c r="F7" s="38">
        <v>10</v>
      </c>
      <c r="G7" s="38"/>
      <c r="H7" s="39">
        <v>8</v>
      </c>
      <c r="I7" s="40">
        <v>140</v>
      </c>
      <c r="J7" s="41"/>
      <c r="K7" s="42">
        <v>16</v>
      </c>
      <c r="L7" s="43">
        <f>K7+F7+G7</f>
        <v>26</v>
      </c>
      <c r="M7" s="44">
        <v>2</v>
      </c>
      <c r="N7" s="38">
        <v>40</v>
      </c>
      <c r="O7" s="38">
        <v>1</v>
      </c>
      <c r="P7" s="38">
        <v>17.14</v>
      </c>
      <c r="Q7" s="38">
        <v>13</v>
      </c>
      <c r="R7" s="45">
        <v>130</v>
      </c>
      <c r="S7" s="45"/>
      <c r="T7" s="38"/>
      <c r="U7" s="38">
        <v>12</v>
      </c>
      <c r="V7" s="38">
        <v>3</v>
      </c>
      <c r="W7" s="46">
        <f>N7+P7+R7+T7+V7</f>
        <v>190.14</v>
      </c>
      <c r="X7" s="47"/>
      <c r="Y7" s="47"/>
      <c r="Z7" s="47"/>
      <c r="AA7" s="47"/>
      <c r="AB7" s="47"/>
      <c r="AC7" s="47"/>
      <c r="AD7" s="47"/>
      <c r="AE7" s="47"/>
      <c r="AF7" s="47"/>
    </row>
    <row r="8" spans="1:32" s="48" customFormat="1" ht="25.5" customHeight="1" thickBot="1">
      <c r="A8" s="49">
        <v>2</v>
      </c>
      <c r="B8" s="50" t="s">
        <v>27</v>
      </c>
      <c r="C8" s="51" t="s">
        <v>28</v>
      </c>
      <c r="D8" s="52" t="s">
        <v>29</v>
      </c>
      <c r="E8" s="53">
        <v>110</v>
      </c>
      <c r="F8" s="53">
        <v>60</v>
      </c>
      <c r="G8" s="53"/>
      <c r="H8" s="54">
        <v>46</v>
      </c>
      <c r="I8" s="54">
        <v>65</v>
      </c>
      <c r="J8" s="55"/>
      <c r="K8" s="42">
        <v>110</v>
      </c>
      <c r="L8" s="43">
        <f aca="true" t="shared" si="0" ref="L8:L18">K8+F8+G8</f>
        <v>170</v>
      </c>
      <c r="M8" s="56">
        <v>2</v>
      </c>
      <c r="N8" s="53">
        <v>15.86</v>
      </c>
      <c r="O8" s="53">
        <v>4</v>
      </c>
      <c r="P8" s="53">
        <f>8.57*4</f>
        <v>34.28</v>
      </c>
      <c r="Q8" s="53">
        <v>7</v>
      </c>
      <c r="R8" s="53">
        <v>43.75</v>
      </c>
      <c r="S8" s="53">
        <v>3</v>
      </c>
      <c r="T8" s="53">
        <f>6.25*3</f>
        <v>18.75</v>
      </c>
      <c r="U8" s="53">
        <v>10</v>
      </c>
      <c r="V8" s="53">
        <v>2.5</v>
      </c>
      <c r="W8" s="46">
        <f aca="true" t="shared" si="1" ref="W8:W18">N8+P8+R8+T8+V8</f>
        <v>115.14</v>
      </c>
      <c r="X8" s="47"/>
      <c r="Y8" s="47"/>
      <c r="Z8" s="47"/>
      <c r="AA8" s="47"/>
      <c r="AB8" s="47"/>
      <c r="AC8" s="47"/>
      <c r="AD8" s="47"/>
      <c r="AE8" s="47"/>
      <c r="AF8" s="47"/>
    </row>
    <row r="9" spans="1:32" s="59" customFormat="1" ht="31.5" customHeight="1" thickBot="1">
      <c r="A9" s="34">
        <v>3</v>
      </c>
      <c r="B9" s="50" t="s">
        <v>30</v>
      </c>
      <c r="C9" s="51" t="s">
        <v>31</v>
      </c>
      <c r="D9" s="52" t="s">
        <v>32</v>
      </c>
      <c r="E9" s="53">
        <v>160</v>
      </c>
      <c r="F9" s="53">
        <v>40</v>
      </c>
      <c r="G9" s="53"/>
      <c r="H9" s="54">
        <v>57</v>
      </c>
      <c r="I9" s="54">
        <v>31</v>
      </c>
      <c r="J9" s="55">
        <f>I9/H9</f>
        <v>0.543859649122807</v>
      </c>
      <c r="K9" s="42">
        <f>E9*J9</f>
        <v>87.01754385964912</v>
      </c>
      <c r="L9" s="43">
        <f t="shared" si="0"/>
        <v>127.01754385964912</v>
      </c>
      <c r="M9" s="57">
        <v>1</v>
      </c>
      <c r="N9" s="53">
        <v>9</v>
      </c>
      <c r="O9" s="53">
        <v>1</v>
      </c>
      <c r="P9" s="53">
        <v>15</v>
      </c>
      <c r="Q9" s="53">
        <v>2</v>
      </c>
      <c r="R9" s="53">
        <v>20</v>
      </c>
      <c r="S9" s="53">
        <v>1</v>
      </c>
      <c r="T9" s="53">
        <v>5</v>
      </c>
      <c r="U9" s="53">
        <v>13</v>
      </c>
      <c r="V9" s="53">
        <v>3.25</v>
      </c>
      <c r="W9" s="46">
        <f t="shared" si="1"/>
        <v>52.25</v>
      </c>
      <c r="X9" s="58"/>
      <c r="Y9" s="58"/>
      <c r="Z9" s="58"/>
      <c r="AA9" s="58"/>
      <c r="AB9" s="58"/>
      <c r="AC9" s="58"/>
      <c r="AD9" s="58"/>
      <c r="AE9" s="58"/>
      <c r="AF9" s="58"/>
    </row>
    <row r="10" spans="1:32" s="62" customFormat="1" ht="30" customHeight="1" thickBot="1">
      <c r="A10" s="49">
        <v>4</v>
      </c>
      <c r="B10" s="50" t="s">
        <v>33</v>
      </c>
      <c r="C10" s="51" t="s">
        <v>34</v>
      </c>
      <c r="D10" s="52" t="s">
        <v>35</v>
      </c>
      <c r="E10" s="53">
        <v>77</v>
      </c>
      <c r="F10" s="53">
        <v>40</v>
      </c>
      <c r="G10" s="53"/>
      <c r="H10" s="54">
        <v>32</v>
      </c>
      <c r="I10" s="54">
        <v>90</v>
      </c>
      <c r="J10" s="55"/>
      <c r="K10" s="42">
        <v>77</v>
      </c>
      <c r="L10" s="43">
        <f t="shared" si="0"/>
        <v>117</v>
      </c>
      <c r="M10" s="56">
        <v>1</v>
      </c>
      <c r="N10" s="53">
        <v>20</v>
      </c>
      <c r="O10" s="53">
        <v>1</v>
      </c>
      <c r="P10" s="53">
        <v>17.14</v>
      </c>
      <c r="Q10" s="53">
        <v>9</v>
      </c>
      <c r="R10" s="53">
        <v>90</v>
      </c>
      <c r="S10" s="53"/>
      <c r="T10" s="53"/>
      <c r="U10" s="53">
        <v>13</v>
      </c>
      <c r="V10" s="60">
        <v>3.25</v>
      </c>
      <c r="W10" s="46">
        <f t="shared" si="1"/>
        <v>130.39</v>
      </c>
      <c r="X10" s="61"/>
      <c r="Y10" s="61"/>
      <c r="Z10" s="61"/>
      <c r="AA10" s="61"/>
      <c r="AB10" s="61"/>
      <c r="AC10" s="61"/>
      <c r="AD10" s="61"/>
      <c r="AE10" s="61"/>
      <c r="AF10" s="61"/>
    </row>
    <row r="11" spans="1:32" s="48" customFormat="1" ht="38.25" customHeight="1" thickBot="1">
      <c r="A11" s="34">
        <v>5</v>
      </c>
      <c r="B11" s="50" t="s">
        <v>36</v>
      </c>
      <c r="C11" s="51" t="s">
        <v>37</v>
      </c>
      <c r="D11" s="52" t="s">
        <v>38</v>
      </c>
      <c r="E11" s="53"/>
      <c r="F11" s="53">
        <v>5.71</v>
      </c>
      <c r="G11" s="53">
        <v>2.28</v>
      </c>
      <c r="H11" s="54"/>
      <c r="I11" s="54"/>
      <c r="J11" s="55"/>
      <c r="K11" s="42"/>
      <c r="L11" s="43">
        <f t="shared" si="0"/>
        <v>7.99</v>
      </c>
      <c r="M11" s="56">
        <v>2</v>
      </c>
      <c r="N11" s="63">
        <v>2.86</v>
      </c>
      <c r="O11" s="63">
        <v>1</v>
      </c>
      <c r="P11" s="63">
        <v>2.14</v>
      </c>
      <c r="Q11" s="63">
        <v>2</v>
      </c>
      <c r="R11" s="63">
        <f>2*1.25</f>
        <v>2.5</v>
      </c>
      <c r="S11" s="63">
        <v>1</v>
      </c>
      <c r="T11" s="63">
        <v>1.25</v>
      </c>
      <c r="U11" s="53">
        <v>1</v>
      </c>
      <c r="V11" s="53">
        <v>0.25</v>
      </c>
      <c r="W11" s="46">
        <f t="shared" si="1"/>
        <v>9</v>
      </c>
      <c r="X11" s="47"/>
      <c r="Y11" s="47"/>
      <c r="Z11" s="47"/>
      <c r="AA11" s="47"/>
      <c r="AB11" s="47"/>
      <c r="AC11" s="47"/>
      <c r="AD11" s="47"/>
      <c r="AE11" s="47"/>
      <c r="AF11" s="47"/>
    </row>
    <row r="12" spans="1:32" s="69" customFormat="1" ht="40.5" customHeight="1" thickBot="1">
      <c r="A12" s="64">
        <v>6</v>
      </c>
      <c r="B12" s="65" t="s">
        <v>39</v>
      </c>
      <c r="C12" s="51" t="s">
        <v>40</v>
      </c>
      <c r="D12" s="66" t="s">
        <v>41</v>
      </c>
      <c r="E12" s="53">
        <v>50</v>
      </c>
      <c r="F12" s="53">
        <v>40</v>
      </c>
      <c r="G12" s="53"/>
      <c r="H12" s="54">
        <v>17</v>
      </c>
      <c r="I12" s="54">
        <v>19.5</v>
      </c>
      <c r="J12" s="67"/>
      <c r="K12" s="42">
        <v>50</v>
      </c>
      <c r="L12" s="43">
        <f t="shared" si="0"/>
        <v>90</v>
      </c>
      <c r="M12" s="57">
        <v>1</v>
      </c>
      <c r="N12" s="53">
        <v>20</v>
      </c>
      <c r="O12" s="53">
        <v>1</v>
      </c>
      <c r="P12" s="53">
        <v>17.14</v>
      </c>
      <c r="Q12" s="53">
        <v>2</v>
      </c>
      <c r="R12" s="53">
        <v>7.5</v>
      </c>
      <c r="S12" s="53">
        <v>1</v>
      </c>
      <c r="T12" s="53">
        <v>10</v>
      </c>
      <c r="U12" s="53">
        <v>8</v>
      </c>
      <c r="V12" s="53">
        <v>2</v>
      </c>
      <c r="W12" s="46">
        <f t="shared" si="1"/>
        <v>56.64</v>
      </c>
      <c r="X12" s="68"/>
      <c r="Y12" s="68"/>
      <c r="Z12" s="68"/>
      <c r="AA12" s="68"/>
      <c r="AB12" s="68"/>
      <c r="AC12" s="68"/>
      <c r="AD12" s="68"/>
      <c r="AE12" s="68"/>
      <c r="AF12" s="68"/>
    </row>
    <row r="13" spans="1:32" s="62" customFormat="1" ht="43.5" customHeight="1" thickBot="1">
      <c r="A13" s="34">
        <v>7</v>
      </c>
      <c r="B13" s="50" t="s">
        <v>42</v>
      </c>
      <c r="C13" s="51" t="s">
        <v>43</v>
      </c>
      <c r="D13" s="66" t="s">
        <v>44</v>
      </c>
      <c r="E13" s="53">
        <v>91</v>
      </c>
      <c r="F13" s="63">
        <v>40</v>
      </c>
      <c r="G13" s="53"/>
      <c r="H13" s="54">
        <v>44</v>
      </c>
      <c r="I13" s="54">
        <v>30</v>
      </c>
      <c r="J13" s="55">
        <f>I13/H13</f>
        <v>0.6818181818181818</v>
      </c>
      <c r="K13" s="42">
        <f>J13*E13</f>
        <v>62.04545454545454</v>
      </c>
      <c r="L13" s="43">
        <f t="shared" si="0"/>
        <v>102.04545454545453</v>
      </c>
      <c r="M13" s="56">
        <v>1</v>
      </c>
      <c r="N13" s="53">
        <v>20</v>
      </c>
      <c r="O13" s="53">
        <v>2</v>
      </c>
      <c r="P13" s="53">
        <v>15</v>
      </c>
      <c r="Q13" s="53">
        <v>2</v>
      </c>
      <c r="R13" s="53">
        <v>20</v>
      </c>
      <c r="S13" s="53"/>
      <c r="T13" s="53"/>
      <c r="U13" s="53">
        <v>8</v>
      </c>
      <c r="V13" s="60">
        <v>2</v>
      </c>
      <c r="W13" s="46">
        <f t="shared" si="1"/>
        <v>57</v>
      </c>
      <c r="X13" s="61"/>
      <c r="Y13" s="61"/>
      <c r="Z13" s="61"/>
      <c r="AA13" s="61"/>
      <c r="AB13" s="61"/>
      <c r="AC13" s="61"/>
      <c r="AD13" s="61"/>
      <c r="AE13" s="61"/>
      <c r="AF13" s="61"/>
    </row>
    <row r="14" spans="1:32" s="48" customFormat="1" ht="35.25" customHeight="1" thickBot="1">
      <c r="A14" s="49">
        <v>8</v>
      </c>
      <c r="B14" s="50" t="s">
        <v>45</v>
      </c>
      <c r="C14" s="51" t="s">
        <v>46</v>
      </c>
      <c r="D14" s="52" t="s">
        <v>47</v>
      </c>
      <c r="E14" s="53">
        <v>285</v>
      </c>
      <c r="F14" s="53">
        <v>60</v>
      </c>
      <c r="G14" s="53">
        <v>16</v>
      </c>
      <c r="H14" s="54">
        <v>84</v>
      </c>
      <c r="I14" s="54">
        <v>115</v>
      </c>
      <c r="J14" s="55"/>
      <c r="K14" s="42">
        <v>285</v>
      </c>
      <c r="L14" s="43">
        <f t="shared" si="0"/>
        <v>361</v>
      </c>
      <c r="M14" s="56">
        <v>2</v>
      </c>
      <c r="N14" s="53">
        <v>19</v>
      </c>
      <c r="O14" s="53">
        <v>8</v>
      </c>
      <c r="P14" s="53">
        <v>102.84</v>
      </c>
      <c r="Q14" s="53">
        <v>8</v>
      </c>
      <c r="R14" s="53">
        <v>55</v>
      </c>
      <c r="S14" s="53"/>
      <c r="T14" s="53"/>
      <c r="U14" s="53">
        <v>7</v>
      </c>
      <c r="V14" s="53">
        <v>1.75</v>
      </c>
      <c r="W14" s="46">
        <f t="shared" si="1"/>
        <v>178.59</v>
      </c>
      <c r="X14" s="47"/>
      <c r="Y14" s="47"/>
      <c r="Z14" s="47"/>
      <c r="AA14" s="47"/>
      <c r="AB14" s="47"/>
      <c r="AC14" s="47"/>
      <c r="AD14" s="47"/>
      <c r="AE14" s="47"/>
      <c r="AF14" s="47"/>
    </row>
    <row r="15" spans="1:32" s="62" customFormat="1" ht="29.25" customHeight="1" thickBot="1">
      <c r="A15" s="34">
        <v>9</v>
      </c>
      <c r="B15" s="50" t="s">
        <v>48</v>
      </c>
      <c r="C15" s="51" t="s">
        <v>49</v>
      </c>
      <c r="D15" s="52" t="s">
        <v>50</v>
      </c>
      <c r="E15" s="53">
        <v>100</v>
      </c>
      <c r="F15" s="53">
        <v>40</v>
      </c>
      <c r="G15" s="53"/>
      <c r="H15" s="54">
        <v>31</v>
      </c>
      <c r="I15" s="54">
        <v>33.2</v>
      </c>
      <c r="J15" s="67"/>
      <c r="K15" s="42">
        <v>100</v>
      </c>
      <c r="L15" s="43">
        <f t="shared" si="0"/>
        <v>140</v>
      </c>
      <c r="M15" s="56">
        <v>1</v>
      </c>
      <c r="N15" s="53">
        <v>18</v>
      </c>
      <c r="O15" s="53">
        <v>2</v>
      </c>
      <c r="P15" s="53">
        <v>23.57</v>
      </c>
      <c r="Q15" s="53">
        <v>2</v>
      </c>
      <c r="R15" s="53">
        <v>17.5</v>
      </c>
      <c r="S15" s="53"/>
      <c r="T15" s="53"/>
      <c r="U15" s="53">
        <v>13</v>
      </c>
      <c r="V15" s="60">
        <v>3.25</v>
      </c>
      <c r="W15" s="46">
        <f t="shared" si="1"/>
        <v>62.32</v>
      </c>
      <c r="X15" s="61"/>
      <c r="Y15" s="61"/>
      <c r="Z15" s="61"/>
      <c r="AA15" s="61"/>
      <c r="AB15" s="61"/>
      <c r="AC15" s="61"/>
      <c r="AD15" s="61"/>
      <c r="AE15" s="61"/>
      <c r="AF15" s="61"/>
    </row>
    <row r="16" spans="1:35" s="81" customFormat="1" ht="29.25" customHeight="1" thickBot="1">
      <c r="A16" s="49">
        <v>10</v>
      </c>
      <c r="B16" s="70" t="s">
        <v>51</v>
      </c>
      <c r="C16" s="71" t="s">
        <v>52</v>
      </c>
      <c r="D16" s="72" t="s">
        <v>53</v>
      </c>
      <c r="E16" s="73">
        <v>180</v>
      </c>
      <c r="F16" s="73">
        <v>40</v>
      </c>
      <c r="G16" s="73"/>
      <c r="H16" s="74">
        <v>54</v>
      </c>
      <c r="I16" s="74">
        <v>45</v>
      </c>
      <c r="J16" s="75">
        <f>I16/H16</f>
        <v>0.8333333333333334</v>
      </c>
      <c r="K16" s="76">
        <f>E16*J16</f>
        <v>150</v>
      </c>
      <c r="L16" s="43">
        <f t="shared" si="0"/>
        <v>190</v>
      </c>
      <c r="M16" s="77">
        <v>2</v>
      </c>
      <c r="N16" s="73">
        <v>18</v>
      </c>
      <c r="O16" s="73">
        <v>2</v>
      </c>
      <c r="P16" s="73">
        <v>34.28</v>
      </c>
      <c r="Q16" s="73">
        <v>3</v>
      </c>
      <c r="R16" s="73">
        <v>25</v>
      </c>
      <c r="S16" s="73"/>
      <c r="T16" s="73"/>
      <c r="U16" s="73">
        <v>11.3</v>
      </c>
      <c r="V16" s="78">
        <v>2.83</v>
      </c>
      <c r="W16" s="46">
        <f t="shared" si="1"/>
        <v>80.11</v>
      </c>
      <c r="X16" s="79"/>
      <c r="Y16" s="79"/>
      <c r="Z16" s="79"/>
      <c r="AA16" s="79"/>
      <c r="AB16" s="79"/>
      <c r="AC16" s="79"/>
      <c r="AD16" s="79"/>
      <c r="AE16" s="79"/>
      <c r="AF16" s="79"/>
      <c r="AG16" s="80"/>
      <c r="AH16" s="80"/>
      <c r="AI16" s="80"/>
    </row>
    <row r="17" spans="1:32" s="62" customFormat="1" ht="35.25" customHeight="1" thickBot="1">
      <c r="A17" s="34">
        <v>11</v>
      </c>
      <c r="B17" s="82" t="s">
        <v>54</v>
      </c>
      <c r="C17" s="71" t="s">
        <v>55</v>
      </c>
      <c r="D17" s="72" t="s">
        <v>56</v>
      </c>
      <c r="E17" s="73">
        <v>110</v>
      </c>
      <c r="F17" s="73">
        <v>60</v>
      </c>
      <c r="G17" s="73"/>
      <c r="H17" s="74">
        <v>36</v>
      </c>
      <c r="I17" s="74">
        <v>55</v>
      </c>
      <c r="J17" s="83"/>
      <c r="K17" s="84">
        <f>E17</f>
        <v>110</v>
      </c>
      <c r="L17" s="43">
        <f t="shared" si="0"/>
        <v>170</v>
      </c>
      <c r="M17" s="85">
        <v>2</v>
      </c>
      <c r="N17" s="73">
        <v>19</v>
      </c>
      <c r="O17" s="73">
        <v>2</v>
      </c>
      <c r="P17" s="73">
        <v>34.28</v>
      </c>
      <c r="Q17" s="73">
        <v>4</v>
      </c>
      <c r="R17" s="73">
        <v>35</v>
      </c>
      <c r="S17" s="73"/>
      <c r="T17" s="73"/>
      <c r="U17" s="73">
        <v>12</v>
      </c>
      <c r="V17" s="78">
        <v>3</v>
      </c>
      <c r="W17" s="46">
        <f t="shared" si="1"/>
        <v>91.28</v>
      </c>
      <c r="X17" s="61"/>
      <c r="Y17" s="61"/>
      <c r="Z17" s="61"/>
      <c r="AA17" s="61"/>
      <c r="AB17" s="61"/>
      <c r="AC17" s="61"/>
      <c r="AD17" s="61"/>
      <c r="AE17" s="61"/>
      <c r="AF17" s="61"/>
    </row>
    <row r="18" spans="1:32" s="62" customFormat="1" ht="35.25" customHeight="1">
      <c r="A18" s="49">
        <v>12</v>
      </c>
      <c r="B18" s="50" t="s">
        <v>57</v>
      </c>
      <c r="C18" s="51" t="s">
        <v>58</v>
      </c>
      <c r="D18" s="66" t="s">
        <v>59</v>
      </c>
      <c r="E18" s="53">
        <v>167</v>
      </c>
      <c r="F18" s="53">
        <v>60</v>
      </c>
      <c r="G18" s="53"/>
      <c r="H18" s="54">
        <v>61</v>
      </c>
      <c r="I18" s="54">
        <v>70</v>
      </c>
      <c r="J18" s="86"/>
      <c r="K18" s="87">
        <v>167</v>
      </c>
      <c r="L18" s="43">
        <f t="shared" si="0"/>
        <v>227</v>
      </c>
      <c r="M18" s="88">
        <v>1</v>
      </c>
      <c r="N18" s="53">
        <v>20.57</v>
      </c>
      <c r="O18" s="53">
        <v>3</v>
      </c>
      <c r="P18" s="53">
        <v>51.42</v>
      </c>
      <c r="Q18" s="53">
        <v>4</v>
      </c>
      <c r="R18" s="53">
        <v>40</v>
      </c>
      <c r="S18" s="53"/>
      <c r="T18" s="53"/>
      <c r="U18" s="53">
        <v>13</v>
      </c>
      <c r="V18" s="60">
        <v>3.25</v>
      </c>
      <c r="W18" s="46">
        <f t="shared" si="1"/>
        <v>115.24000000000001</v>
      </c>
      <c r="X18" s="61"/>
      <c r="Y18" s="61"/>
      <c r="Z18" s="61"/>
      <c r="AA18" s="61"/>
      <c r="AB18" s="61"/>
      <c r="AC18" s="61"/>
      <c r="AD18" s="61"/>
      <c r="AE18" s="61"/>
      <c r="AF18" s="61"/>
    </row>
    <row r="19" spans="1:32" s="97" customFormat="1" ht="16.5" thickBot="1">
      <c r="A19" s="89"/>
      <c r="B19" s="90"/>
      <c r="C19" s="91" t="s">
        <v>60</v>
      </c>
      <c r="D19" s="92"/>
      <c r="E19" s="92"/>
      <c r="F19" s="92"/>
      <c r="G19" s="92"/>
      <c r="H19" s="92"/>
      <c r="I19" s="92"/>
      <c r="J19" s="93"/>
      <c r="K19" s="93"/>
      <c r="L19" s="94">
        <f>SUM(L7:L18)</f>
        <v>1728.0529984051036</v>
      </c>
      <c r="M19" s="94"/>
      <c r="N19" s="92"/>
      <c r="O19" s="92"/>
      <c r="P19" s="92"/>
      <c r="Q19" s="92"/>
      <c r="R19" s="92"/>
      <c r="S19" s="92"/>
      <c r="T19" s="92"/>
      <c r="U19" s="92"/>
      <c r="V19" s="92"/>
      <c r="W19" s="95">
        <f>SUM(W7:W18)</f>
        <v>1138.1</v>
      </c>
      <c r="X19" s="96"/>
      <c r="Y19" s="96"/>
      <c r="Z19" s="96"/>
      <c r="AA19" s="96"/>
      <c r="AB19" s="96"/>
      <c r="AC19" s="96"/>
      <c r="AD19" s="96"/>
      <c r="AE19" s="96"/>
      <c r="AF19" s="96"/>
    </row>
    <row r="20" spans="9:23" ht="12.75">
      <c r="I20" t="s">
        <v>61</v>
      </c>
      <c r="L20" s="98"/>
      <c r="M20" s="98"/>
      <c r="R20" t="s">
        <v>62</v>
      </c>
      <c r="W20" s="99"/>
    </row>
    <row r="21" spans="12:23" ht="12.75"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3" spans="8:9" ht="12.75">
      <c r="H23" s="100"/>
      <c r="I23" s="100"/>
    </row>
    <row r="24" spans="8:9" ht="12.75">
      <c r="H24" s="100"/>
      <c r="I24" s="100"/>
    </row>
    <row r="25" spans="8:13" ht="12.75">
      <c r="H25" s="100"/>
      <c r="I25" s="100"/>
      <c r="M25" s="2"/>
    </row>
    <row r="26" spans="8:9" ht="12.75">
      <c r="H26" s="100"/>
      <c r="I26" s="100"/>
    </row>
    <row r="27" spans="8:9" ht="12.75">
      <c r="H27" s="100"/>
      <c r="I27" s="100"/>
    </row>
    <row r="28" spans="8:9" ht="12.75">
      <c r="H28" s="100"/>
      <c r="I28" s="100"/>
    </row>
    <row r="29" spans="8:9" ht="12.75">
      <c r="H29" s="100"/>
      <c r="I29" s="100"/>
    </row>
    <row r="30" spans="8:9" ht="12.75">
      <c r="H30" s="100"/>
      <c r="I30" s="100"/>
    </row>
    <row r="31" spans="8:9" ht="12.75">
      <c r="H31" s="100"/>
      <c r="I31" s="100"/>
    </row>
  </sheetData>
  <mergeCells count="6">
    <mergeCell ref="A3:W3"/>
    <mergeCell ref="H5:J5"/>
    <mergeCell ref="K5:K6"/>
    <mergeCell ref="L5:L6"/>
    <mergeCell ref="M5:V5"/>
    <mergeCell ref="W5:W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dcterms:created xsi:type="dcterms:W3CDTF">2017-04-04T06:26:45Z</dcterms:created>
  <dcterms:modified xsi:type="dcterms:W3CDTF">2017-04-04T06:27:28Z</dcterms:modified>
  <cp:category/>
  <cp:version/>
  <cp:contentType/>
  <cp:contentStatus/>
</cp:coreProperties>
</file>